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600" windowHeight="11808"/>
  </bookViews>
  <sheets>
    <sheet name="Sumář" sheetId="1" r:id="rId1"/>
  </sheets>
  <definedNames>
    <definedName name="__xlfn_COUNTIFS">NA()</definedName>
    <definedName name="__xlfn_SUMIFS">NA()</definedName>
    <definedName name="Excel_BuiltIn_Print_Area_23_1">NA()</definedName>
    <definedName name="_xlnm.Print_Area" localSheetId="0">Sumář!$A$2:$F$36</definedName>
  </definedNames>
  <calcPr calcId="145621" concurrentCalc="0"/>
</workbook>
</file>

<file path=xl/calcChain.xml><?xml version="1.0" encoding="utf-8"?>
<calcChain xmlns="http://schemas.openxmlformats.org/spreadsheetml/2006/main">
  <c r="F37" i="1" l="1"/>
  <c r="F35" i="1"/>
  <c r="F17" i="1"/>
  <c r="E12" i="1"/>
  <c r="D17" i="1"/>
  <c r="C21" i="1"/>
  <c r="C24" i="1"/>
  <c r="C36" i="1"/>
  <c r="D25" i="1"/>
  <c r="D26" i="1"/>
  <c r="D27" i="1"/>
  <c r="D28" i="1"/>
  <c r="D29" i="1"/>
  <c r="D30" i="1"/>
  <c r="D31" i="1"/>
  <c r="D24" i="1"/>
  <c r="E25" i="1"/>
  <c r="E26" i="1"/>
  <c r="E27" i="1"/>
  <c r="E28" i="1"/>
  <c r="E29" i="1"/>
  <c r="E30" i="1"/>
  <c r="E31" i="1"/>
  <c r="E24" i="1"/>
  <c r="E38" i="1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E17" i="1"/>
  <c r="D18" i="1"/>
  <c r="E18" i="1"/>
  <c r="F18" i="1"/>
  <c r="D19" i="1"/>
  <c r="E19" i="1"/>
  <c r="F19" i="1"/>
  <c r="D20" i="1"/>
  <c r="E20" i="1"/>
  <c r="F20" i="1"/>
  <c r="F21" i="1"/>
  <c r="F24" i="1"/>
  <c r="D32" i="1"/>
  <c r="E32" i="1"/>
  <c r="F32" i="1"/>
  <c r="D33" i="1"/>
  <c r="E33" i="1"/>
  <c r="F33" i="1"/>
  <c r="D34" i="1"/>
  <c r="E34" i="1"/>
  <c r="F34" i="1"/>
  <c r="F36" i="1"/>
  <c r="E21" i="1"/>
  <c r="D35" i="1"/>
  <c r="E35" i="1"/>
  <c r="E36" i="1"/>
  <c r="D21" i="1"/>
  <c r="D36" i="1"/>
  <c r="C41" i="1"/>
  <c r="D23" i="1"/>
  <c r="E23" i="1"/>
  <c r="F23" i="1"/>
  <c r="F31" i="1"/>
  <c r="F30" i="1"/>
  <c r="F29" i="1"/>
  <c r="F28" i="1"/>
  <c r="F27" i="1"/>
  <c r="F26" i="1"/>
  <c r="F25" i="1"/>
</calcChain>
</file>

<file path=xl/sharedStrings.xml><?xml version="1.0" encoding="utf-8"?>
<sst xmlns="http://schemas.openxmlformats.org/spreadsheetml/2006/main" count="66" uniqueCount="66">
  <si>
    <t>01</t>
  </si>
  <si>
    <t>KTF</t>
  </si>
  <si>
    <t>02</t>
  </si>
  <si>
    <t>ETF</t>
  </si>
  <si>
    <t>03</t>
  </si>
  <si>
    <t>HTF</t>
  </si>
  <si>
    <t>04</t>
  </si>
  <si>
    <t>PF</t>
  </si>
  <si>
    <t>05</t>
  </si>
  <si>
    <t>1.LF</t>
  </si>
  <si>
    <t>06</t>
  </si>
  <si>
    <t>2.LF</t>
  </si>
  <si>
    <t>07</t>
  </si>
  <si>
    <t>3.LF</t>
  </si>
  <si>
    <t>08</t>
  </si>
  <si>
    <t>LFPl</t>
  </si>
  <si>
    <t>09</t>
  </si>
  <si>
    <t>LFHK</t>
  </si>
  <si>
    <t>10</t>
  </si>
  <si>
    <t>FaF</t>
  </si>
  <si>
    <t>11</t>
  </si>
  <si>
    <t>FF</t>
  </si>
  <si>
    <t>12</t>
  </si>
  <si>
    <t>PřF</t>
  </si>
  <si>
    <t>13</t>
  </si>
  <si>
    <t>MFF</t>
  </si>
  <si>
    <t>14</t>
  </si>
  <si>
    <t>PedF</t>
  </si>
  <si>
    <t>15</t>
  </si>
  <si>
    <t>FSV</t>
  </si>
  <si>
    <t>16</t>
  </si>
  <si>
    <t>FTVS</t>
  </si>
  <si>
    <t>17</t>
  </si>
  <si>
    <t>FHS</t>
  </si>
  <si>
    <t>23</t>
  </si>
  <si>
    <t>CERGE</t>
  </si>
  <si>
    <t>Celkem fakulty a CERGE</t>
  </si>
  <si>
    <t>31</t>
  </si>
  <si>
    <t>UJOP</t>
  </si>
  <si>
    <t>41</t>
  </si>
  <si>
    <t>RUK a další součásti</t>
  </si>
  <si>
    <t>z toho:</t>
  </si>
  <si>
    <t>RUK</t>
  </si>
  <si>
    <t>COŽP</t>
  </si>
  <si>
    <t>CTS</t>
  </si>
  <si>
    <t>CPPT</t>
  </si>
  <si>
    <t>ÚD a archiv UK</t>
  </si>
  <si>
    <t>ÚVT</t>
  </si>
  <si>
    <t>Ústř.knihovna</t>
  </si>
  <si>
    <t>42</t>
  </si>
  <si>
    <t>SBZ</t>
  </si>
  <si>
    <t>43</t>
  </si>
  <si>
    <t>KaM</t>
  </si>
  <si>
    <t>46</t>
  </si>
  <si>
    <t>CK</t>
  </si>
  <si>
    <t>UK  Celkem</t>
  </si>
  <si>
    <t>Původní příspěvek celkem</t>
  </si>
  <si>
    <t>Dodatečný příspěvek</t>
  </si>
  <si>
    <t>47</t>
  </si>
  <si>
    <t>NK</t>
  </si>
  <si>
    <t>navýšení 2017:</t>
  </si>
  <si>
    <t>meziroční index:</t>
  </si>
  <si>
    <t>navýšení pro aktuální rok:</t>
  </si>
  <si>
    <t>Součást UK</t>
  </si>
  <si>
    <t>Přípěvek po navýšení celkem</t>
  </si>
  <si>
    <t>Podíl součásti na příspěvku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</si>
</sst>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;[Red]\-#,##0\ "/>
    <numFmt numFmtId="165" formatCode="#,##0.000"/>
    <numFmt numFmtId="166" formatCode="0.000%"/>
  </numFmts>
  <fonts count="39" x14ac:knownFonts="1">
    <font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7"/>
      <name val="Tahoma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8"/>
      <color theme="0"/>
      <name val="Tahoma"/>
      <family val="2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8"/>
      <color theme="0"/>
      <name val="Cambria"/>
      <family val="1"/>
      <charset val="238"/>
      <scheme val="major"/>
    </font>
    <font>
      <b/>
      <sz val="8"/>
      <color theme="0" tint="-0.249977111117893"/>
      <name val="Cambria"/>
      <family val="1"/>
      <charset val="238"/>
      <scheme val="major"/>
    </font>
    <font>
      <b/>
      <sz val="8"/>
      <color theme="0" tint="-0.14999847407452621"/>
      <name val="Cambria"/>
      <family val="1"/>
      <charset val="238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7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  <xf numFmtId="0" fontId="21" fillId="0" borderId="0"/>
    <xf numFmtId="9" fontId="18" fillId="0" borderId="0" applyFill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9" fontId="18" fillId="0" borderId="0" applyFont="0" applyFill="0" applyBorder="0" applyAlignment="0" applyProtection="0"/>
  </cellStyleXfs>
  <cellXfs count="70">
    <xf numFmtId="0" fontId="0" fillId="0" borderId="0" xfId="0"/>
    <xf numFmtId="165" fontId="0" fillId="0" borderId="0" xfId="0" applyNumberFormat="1"/>
    <xf numFmtId="0" fontId="20" fillId="0" borderId="0" xfId="0" applyFont="1"/>
    <xf numFmtId="0" fontId="19" fillId="0" borderId="0" xfId="0" applyFont="1"/>
    <xf numFmtId="3" fontId="27" fillId="0" borderId="0" xfId="0" applyNumberFormat="1" applyFont="1"/>
    <xf numFmtId="3" fontId="27" fillId="0" borderId="0" xfId="0" applyNumberFormat="1" applyFont="1" applyAlignment="1">
      <alignment horizontal="right"/>
    </xf>
    <xf numFmtId="0" fontId="27" fillId="0" borderId="0" xfId="0" applyFont="1"/>
    <xf numFmtId="166" fontId="27" fillId="0" borderId="0" xfId="72" applyNumberFormat="1" applyFont="1"/>
    <xf numFmtId="164" fontId="27" fillId="0" borderId="0" xfId="0" applyNumberFormat="1" applyFont="1"/>
    <xf numFmtId="0" fontId="28" fillId="0" borderId="0" xfId="0" applyFont="1"/>
    <xf numFmtId="0" fontId="29" fillId="0" borderId="0" xfId="0" applyFont="1"/>
    <xf numFmtId="0" fontId="31" fillId="37" borderId="18" xfId="0" applyFont="1" applyFill="1" applyBorder="1" applyAlignment="1">
      <alignment horizontal="center" vertical="center" wrapText="1"/>
    </xf>
    <xf numFmtId="0" fontId="32" fillId="37" borderId="18" xfId="0" applyFont="1" applyFill="1" applyBorder="1" applyAlignment="1">
      <alignment horizontal="center" vertical="center" wrapText="1"/>
    </xf>
    <xf numFmtId="0" fontId="31" fillId="37" borderId="19" xfId="0" applyFont="1" applyFill="1" applyBorder="1" applyAlignment="1">
      <alignment horizontal="center" vertical="center" wrapText="1"/>
    </xf>
    <xf numFmtId="0" fontId="31" fillId="37" borderId="33" xfId="0" applyFont="1" applyFill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right"/>
    </xf>
    <xf numFmtId="49" fontId="33" fillId="0" borderId="11" xfId="0" applyNumberFormat="1" applyFont="1" applyBorder="1" applyAlignment="1">
      <alignment horizontal="left"/>
    </xf>
    <xf numFmtId="164" fontId="33" fillId="33" borderId="10" xfId="0" applyNumberFormat="1" applyFont="1" applyFill="1" applyBorder="1"/>
    <xf numFmtId="10" fontId="33" fillId="33" borderId="10" xfId="72" applyNumberFormat="1" applyFont="1" applyFill="1" applyBorder="1"/>
    <xf numFmtId="164" fontId="33" fillId="33" borderId="21" xfId="0" applyNumberFormat="1" applyFont="1" applyFill="1" applyBorder="1"/>
    <xf numFmtId="164" fontId="34" fillId="33" borderId="34" xfId="0" applyNumberFormat="1" applyFont="1" applyFill="1" applyBorder="1"/>
    <xf numFmtId="49" fontId="33" fillId="0" borderId="11" xfId="0" applyNumberFormat="1" applyFont="1" applyFill="1" applyBorder="1" applyAlignment="1">
      <alignment horizontal="left"/>
    </xf>
    <xf numFmtId="49" fontId="33" fillId="0" borderId="22" xfId="0" applyNumberFormat="1" applyFont="1" applyBorder="1" applyAlignment="1">
      <alignment horizontal="right"/>
    </xf>
    <xf numFmtId="49" fontId="33" fillId="0" borderId="12" xfId="0" applyNumberFormat="1" applyFont="1" applyFill="1" applyBorder="1" applyAlignment="1">
      <alignment horizontal="left"/>
    </xf>
    <xf numFmtId="49" fontId="34" fillId="39" borderId="23" xfId="0" applyNumberFormat="1" applyFont="1" applyFill="1" applyBorder="1" applyAlignment="1">
      <alignment horizontal="left"/>
    </xf>
    <xf numFmtId="0" fontId="34" fillId="39" borderId="24" xfId="0" applyFont="1" applyFill="1" applyBorder="1"/>
    <xf numFmtId="164" fontId="34" fillId="36" borderId="24" xfId="0" applyNumberFormat="1" applyFont="1" applyFill="1" applyBorder="1"/>
    <xf numFmtId="10" fontId="33" fillId="36" borderId="24" xfId="72" applyNumberFormat="1" applyFont="1" applyFill="1" applyBorder="1"/>
    <xf numFmtId="164" fontId="34" fillId="36" borderId="25" xfId="0" applyNumberFormat="1" applyFont="1" applyFill="1" applyBorder="1"/>
    <xf numFmtId="164" fontId="34" fillId="36" borderId="35" xfId="0" applyNumberFormat="1" applyFont="1" applyFill="1" applyBorder="1"/>
    <xf numFmtId="49" fontId="33" fillId="34" borderId="0" xfId="0" applyNumberFormat="1" applyFont="1" applyFill="1" applyBorder="1" applyAlignment="1">
      <alignment horizontal="left"/>
    </xf>
    <xf numFmtId="0" fontId="33" fillId="34" borderId="0" xfId="0" applyFont="1" applyFill="1" applyBorder="1"/>
    <xf numFmtId="164" fontId="34" fillId="34" borderId="0" xfId="0" applyNumberFormat="1" applyFont="1" applyFill="1" applyBorder="1"/>
    <xf numFmtId="49" fontId="33" fillId="0" borderId="26" xfId="0" applyNumberFormat="1" applyFont="1" applyFill="1" applyBorder="1" applyAlignment="1">
      <alignment horizontal="right"/>
    </xf>
    <xf numFmtId="0" fontId="33" fillId="0" borderId="27" xfId="0" applyFont="1" applyBorder="1"/>
    <xf numFmtId="164" fontId="34" fillId="33" borderId="18" xfId="0" applyNumberFormat="1" applyFont="1" applyFill="1" applyBorder="1"/>
    <xf numFmtId="10" fontId="33" fillId="33" borderId="18" xfId="72" applyNumberFormat="1" applyFont="1" applyFill="1" applyBorder="1"/>
    <xf numFmtId="164" fontId="33" fillId="33" borderId="19" xfId="0" applyNumberFormat="1" applyFont="1" applyFill="1" applyBorder="1"/>
    <xf numFmtId="164" fontId="34" fillId="33" borderId="33" xfId="0" applyNumberFormat="1" applyFont="1" applyFill="1" applyBorder="1"/>
    <xf numFmtId="49" fontId="33" fillId="35" borderId="20" xfId="0" applyNumberFormat="1" applyFont="1" applyFill="1" applyBorder="1" applyAlignment="1">
      <alignment horizontal="right"/>
    </xf>
    <xf numFmtId="0" fontId="34" fillId="35" borderId="13" xfId="0" applyFont="1" applyFill="1" applyBorder="1"/>
    <xf numFmtId="164" fontId="34" fillId="36" borderId="10" xfId="0" applyNumberFormat="1" applyFont="1" applyFill="1" applyBorder="1"/>
    <xf numFmtId="10" fontId="33" fillId="36" borderId="10" xfId="72" applyNumberFormat="1" applyFont="1" applyFill="1" applyBorder="1"/>
    <xf numFmtId="164" fontId="34" fillId="36" borderId="21" xfId="0" applyNumberFormat="1" applyFont="1" applyFill="1" applyBorder="1"/>
    <xf numFmtId="164" fontId="34" fillId="36" borderId="34" xfId="0" applyNumberFormat="1" applyFont="1" applyFill="1" applyBorder="1"/>
    <xf numFmtId="49" fontId="33" fillId="0" borderId="28" xfId="0" applyNumberFormat="1" applyFont="1" applyFill="1" applyBorder="1" applyAlignment="1">
      <alignment horizontal="left"/>
    </xf>
    <xf numFmtId="0" fontId="33" fillId="0" borderId="14" xfId="0" applyFont="1" applyBorder="1"/>
    <xf numFmtId="164" fontId="33" fillId="33" borderId="34" xfId="0" applyNumberFormat="1" applyFont="1" applyFill="1" applyBorder="1"/>
    <xf numFmtId="49" fontId="33" fillId="0" borderId="29" xfId="0" applyNumberFormat="1" applyFont="1" applyFill="1" applyBorder="1" applyAlignment="1">
      <alignment horizontal="left"/>
    </xf>
    <xf numFmtId="0" fontId="33" fillId="0" borderId="15" xfId="0" applyFont="1" applyBorder="1"/>
    <xf numFmtId="164" fontId="34" fillId="33" borderId="10" xfId="0" applyNumberFormat="1" applyFont="1" applyFill="1" applyBorder="1"/>
    <xf numFmtId="49" fontId="33" fillId="0" borderId="30" xfId="0" applyNumberFormat="1" applyFont="1" applyFill="1" applyBorder="1" applyAlignment="1">
      <alignment horizontal="left"/>
    </xf>
    <xf numFmtId="0" fontId="33" fillId="0" borderId="16" xfId="0" applyFont="1" applyBorder="1"/>
    <xf numFmtId="49" fontId="34" fillId="35" borderId="13" xfId="0" applyNumberFormat="1" applyFont="1" applyFill="1" applyBorder="1" applyAlignment="1">
      <alignment horizontal="left"/>
    </xf>
    <xf numFmtId="49" fontId="34" fillId="35" borderId="11" xfId="0" applyNumberFormat="1" applyFont="1" applyFill="1" applyBorder="1" applyAlignment="1">
      <alignment horizontal="left"/>
    </xf>
    <xf numFmtId="164" fontId="33" fillId="36" borderId="21" xfId="0" applyNumberFormat="1" applyFont="1" applyFill="1" applyBorder="1"/>
    <xf numFmtId="49" fontId="30" fillId="38" borderId="31" xfId="0" applyNumberFormat="1" applyFont="1" applyFill="1" applyBorder="1" applyAlignment="1">
      <alignment horizontal="left" vertical="center"/>
    </xf>
    <xf numFmtId="49" fontId="30" fillId="38" borderId="32" xfId="0" applyNumberFormat="1" applyFont="1" applyFill="1" applyBorder="1" applyAlignment="1">
      <alignment horizontal="left" vertical="center"/>
    </xf>
    <xf numFmtId="164" fontId="30" fillId="37" borderId="24" xfId="0" applyNumberFormat="1" applyFont="1" applyFill="1" applyBorder="1" applyAlignment="1">
      <alignment vertical="center"/>
    </xf>
    <xf numFmtId="10" fontId="35" fillId="37" borderId="24" xfId="72" applyNumberFormat="1" applyFont="1" applyFill="1" applyBorder="1" applyAlignment="1">
      <alignment vertical="center"/>
    </xf>
    <xf numFmtId="164" fontId="30" fillId="37" borderId="25" xfId="0" applyNumberFormat="1" applyFont="1" applyFill="1" applyBorder="1" applyAlignment="1">
      <alignment vertical="center"/>
    </xf>
    <xf numFmtId="164" fontId="30" fillId="37" borderId="35" xfId="0" applyNumberFormat="1" applyFont="1" applyFill="1" applyBorder="1" applyAlignment="1">
      <alignment vertical="center"/>
    </xf>
    <xf numFmtId="49" fontId="29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3" fontId="36" fillId="0" borderId="0" xfId="0" applyNumberFormat="1" applyFont="1"/>
    <xf numFmtId="3" fontId="36" fillId="0" borderId="0" xfId="0" applyNumberFormat="1" applyFont="1" applyAlignment="1">
      <alignment horizontal="right"/>
    </xf>
    <xf numFmtId="3" fontId="37" fillId="0" borderId="0" xfId="0" applyNumberFormat="1" applyFont="1"/>
    <xf numFmtId="3" fontId="38" fillId="0" borderId="0" xfId="0" applyNumberFormat="1" applyFont="1"/>
    <xf numFmtId="0" fontId="30" fillId="38" borderId="17" xfId="0" applyFont="1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center" vertical="center"/>
    </xf>
  </cellXfs>
  <cellStyles count="73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Čárka 2" xfId="20"/>
    <cellStyle name="Excel Built-in Normal" xfId="21"/>
    <cellStyle name="Excel Built-in Percent" xfId="22"/>
    <cellStyle name="Hyperlink" xfId="23"/>
    <cellStyle name="Chybně 2" xfId="24"/>
    <cellStyle name="Kontrolní buňka 2" xfId="25"/>
    <cellStyle name="Měna 2" xfId="26"/>
    <cellStyle name="Nadpis 1 2" xfId="27"/>
    <cellStyle name="Nadpis 2 2" xfId="28"/>
    <cellStyle name="Nadpis 3 2" xfId="29"/>
    <cellStyle name="Nadpis 4 2" xfId="30"/>
    <cellStyle name="Název 2" xfId="31"/>
    <cellStyle name="Název 3" xfId="32"/>
    <cellStyle name="Neutrální 2" xfId="33"/>
    <cellStyle name="Normální" xfId="0" builtinId="0"/>
    <cellStyle name="Normální 10" xfId="34"/>
    <cellStyle name="Normální 11" xfId="35"/>
    <cellStyle name="Normální 11 2" xfId="36"/>
    <cellStyle name="Normální 12" xfId="37"/>
    <cellStyle name="Normální 13" xfId="38"/>
    <cellStyle name="Normální 13 2" xfId="39"/>
    <cellStyle name="Normální 14" xfId="40"/>
    <cellStyle name="normální 14 2" xfId="41"/>
    <cellStyle name="Normální 2" xfId="42"/>
    <cellStyle name="Normální 2 2" xfId="43"/>
    <cellStyle name="Normální 2 3" xfId="44"/>
    <cellStyle name="normální 2 5" xfId="45"/>
    <cellStyle name="Normální 3" xfId="46"/>
    <cellStyle name="Normální 4" xfId="47"/>
    <cellStyle name="Normální 5" xfId="48"/>
    <cellStyle name="normální 5 2" xfId="49"/>
    <cellStyle name="Normální 6" xfId="50"/>
    <cellStyle name="Normální 7" xfId="51"/>
    <cellStyle name="Normální 8" xfId="52"/>
    <cellStyle name="Normální 9" xfId="53"/>
    <cellStyle name="Percent 2" xfId="54"/>
    <cellStyle name="Poznámka 2" xfId="55"/>
    <cellStyle name="Procenta" xfId="72" builtinId="5"/>
    <cellStyle name="Procenta 2" xfId="56"/>
    <cellStyle name="Procenta 3" xfId="57"/>
    <cellStyle name="Procenta 3 2" xfId="58"/>
    <cellStyle name="Propojená buňka 2" xfId="59"/>
    <cellStyle name="Správně 2" xfId="60"/>
    <cellStyle name="Text upozornění 2" xfId="61"/>
    <cellStyle name="Vstup 2" xfId="62"/>
    <cellStyle name="Výpočet 2" xfId="63"/>
    <cellStyle name="Výstup 2" xfId="64"/>
    <cellStyle name="Vysvětlující text 2" xfId="65"/>
    <cellStyle name="Zvýraznění 1 2" xfId="66"/>
    <cellStyle name="Zvýraznění 2 2" xfId="67"/>
    <cellStyle name="Zvýraznění 3 2" xfId="68"/>
    <cellStyle name="Zvýraznění 4 2" xfId="69"/>
    <cellStyle name="Zvýraznění 5 2" xfId="70"/>
    <cellStyle name="Zvýraznění 6 2" xfId="71"/>
  </cellStyles>
  <dxfs count="0"/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3"/>
  <sheetViews>
    <sheetView showZeros="0" tabSelected="1" zoomScaleNormal="100" workbookViewId="0">
      <selection activeCell="E33" sqref="E33"/>
    </sheetView>
  </sheetViews>
  <sheetFormatPr defaultRowHeight="10.199999999999999" customHeight="1" x14ac:dyDescent="0.2"/>
  <cols>
    <col min="1" max="1" width="6.28515625" customWidth="1"/>
    <col min="2" max="2" width="26" customWidth="1"/>
    <col min="3" max="3" width="24" style="3" bestFit="1" customWidth="1"/>
    <col min="4" max="4" width="17.7109375" style="3" customWidth="1"/>
    <col min="5" max="5" width="19.28515625" style="3" bestFit="1" customWidth="1"/>
    <col min="6" max="6" width="24" style="3" bestFit="1" customWidth="1"/>
  </cols>
  <sheetData>
    <row r="1" spans="1:7" ht="10.199999999999999" customHeight="1" thickBot="1" x14ac:dyDescent="0.25">
      <c r="A1" s="9"/>
      <c r="B1" s="9"/>
      <c r="C1" s="10"/>
      <c r="D1" s="10"/>
      <c r="E1" s="10"/>
      <c r="F1" s="10"/>
    </row>
    <row r="2" spans="1:7" ht="47.7" customHeight="1" x14ac:dyDescent="0.2">
      <c r="A2" s="68" t="s">
        <v>63</v>
      </c>
      <c r="B2" s="69"/>
      <c r="C2" s="11" t="s">
        <v>56</v>
      </c>
      <c r="D2" s="12" t="s">
        <v>65</v>
      </c>
      <c r="E2" s="13" t="s">
        <v>57</v>
      </c>
      <c r="F2" s="14" t="s">
        <v>64</v>
      </c>
    </row>
    <row r="3" spans="1:7" ht="13.5" customHeight="1" x14ac:dyDescent="0.25">
      <c r="A3" s="15" t="s">
        <v>0</v>
      </c>
      <c r="B3" s="16" t="s">
        <v>1</v>
      </c>
      <c r="C3" s="17">
        <v>25906324</v>
      </c>
      <c r="D3" s="18">
        <f t="shared" ref="D3:D20" si="0">C3/C$36</f>
        <v>8.1645965147678842E-3</v>
      </c>
      <c r="E3" s="19">
        <f t="shared" ref="E3:E20" si="1">D3*E$37</f>
        <v>372010.87546842545</v>
      </c>
      <c r="F3" s="20">
        <f>C3+E3</f>
        <v>26278334.875468425</v>
      </c>
      <c r="G3" s="1"/>
    </row>
    <row r="4" spans="1:7" ht="13.5" customHeight="1" x14ac:dyDescent="0.25">
      <c r="A4" s="15" t="s">
        <v>2</v>
      </c>
      <c r="B4" s="16" t="s">
        <v>3</v>
      </c>
      <c r="C4" s="17">
        <v>23302975</v>
      </c>
      <c r="D4" s="18">
        <f t="shared" si="0"/>
        <v>7.3441291195432872E-3</v>
      </c>
      <c r="E4" s="19">
        <f t="shared" si="1"/>
        <v>334627.17947821663</v>
      </c>
      <c r="F4" s="20">
        <f t="shared" ref="F4:F20" si="2">C4+E4</f>
        <v>23637602.179478217</v>
      </c>
      <c r="G4" s="1"/>
    </row>
    <row r="5" spans="1:7" ht="13.5" customHeight="1" x14ac:dyDescent="0.25">
      <c r="A5" s="15" t="s">
        <v>4</v>
      </c>
      <c r="B5" s="16" t="s">
        <v>5</v>
      </c>
      <c r="C5" s="17">
        <v>31826255</v>
      </c>
      <c r="D5" s="18">
        <f t="shared" si="0"/>
        <v>1.0030312700910942E-2</v>
      </c>
      <c r="E5" s="19">
        <f t="shared" si="1"/>
        <v>457020.18493366148</v>
      </c>
      <c r="F5" s="20">
        <f t="shared" si="2"/>
        <v>32283275.184933662</v>
      </c>
      <c r="G5" s="1"/>
    </row>
    <row r="6" spans="1:7" ht="13.5" customHeight="1" x14ac:dyDescent="0.25">
      <c r="A6" s="15" t="s">
        <v>6</v>
      </c>
      <c r="B6" s="16" t="s">
        <v>7</v>
      </c>
      <c r="C6" s="17">
        <v>144845055</v>
      </c>
      <c r="D6" s="18">
        <f t="shared" si="0"/>
        <v>4.5649140774830212E-2</v>
      </c>
      <c r="E6" s="19">
        <f t="shared" si="1"/>
        <v>2079952.9766485679</v>
      </c>
      <c r="F6" s="20">
        <f t="shared" si="2"/>
        <v>146925007.97664857</v>
      </c>
      <c r="G6" s="1"/>
    </row>
    <row r="7" spans="1:7" ht="13.5" customHeight="1" x14ac:dyDescent="0.25">
      <c r="A7" s="15" t="s">
        <v>8</v>
      </c>
      <c r="B7" s="16" t="s">
        <v>9</v>
      </c>
      <c r="C7" s="17">
        <v>405274741</v>
      </c>
      <c r="D7" s="18">
        <f t="shared" si="0"/>
        <v>0.12772575290465976</v>
      </c>
      <c r="E7" s="19">
        <f t="shared" si="1"/>
        <v>5819683.6882241331</v>
      </c>
      <c r="F7" s="20">
        <f t="shared" si="2"/>
        <v>411094424.68822414</v>
      </c>
      <c r="G7" s="1"/>
    </row>
    <row r="8" spans="1:7" ht="13.5" customHeight="1" x14ac:dyDescent="0.25">
      <c r="A8" s="15" t="s">
        <v>10</v>
      </c>
      <c r="B8" s="16" t="s">
        <v>11</v>
      </c>
      <c r="C8" s="17">
        <v>138786585</v>
      </c>
      <c r="D8" s="18">
        <f t="shared" si="0"/>
        <v>4.373976285433382E-2</v>
      </c>
      <c r="E8" s="19">
        <f t="shared" si="1"/>
        <v>1992954.2681981064</v>
      </c>
      <c r="F8" s="20">
        <f t="shared" si="2"/>
        <v>140779539.2681981</v>
      </c>
      <c r="G8" s="1"/>
    </row>
    <row r="9" spans="1:7" ht="13.5" customHeight="1" x14ac:dyDescent="0.25">
      <c r="A9" s="15" t="s">
        <v>12</v>
      </c>
      <c r="B9" s="16" t="s">
        <v>13</v>
      </c>
      <c r="C9" s="17">
        <v>157950526</v>
      </c>
      <c r="D9" s="18">
        <f t="shared" si="0"/>
        <v>4.9779440498210169E-2</v>
      </c>
      <c r="E9" s="19">
        <f t="shared" si="1"/>
        <v>2268145.5484752795</v>
      </c>
      <c r="F9" s="20">
        <f t="shared" si="2"/>
        <v>160218671.54847527</v>
      </c>
      <c r="G9" s="1"/>
    </row>
    <row r="10" spans="1:7" ht="13.5" customHeight="1" x14ac:dyDescent="0.25">
      <c r="A10" s="15" t="s">
        <v>14</v>
      </c>
      <c r="B10" s="16" t="s">
        <v>15</v>
      </c>
      <c r="C10" s="17">
        <v>168574599</v>
      </c>
      <c r="D10" s="18">
        <f t="shared" si="0"/>
        <v>5.3127706712607844E-2</v>
      </c>
      <c r="E10" s="19">
        <f t="shared" si="1"/>
        <v>2420705.6221380061</v>
      </c>
      <c r="F10" s="20">
        <f t="shared" si="2"/>
        <v>170995304.62213799</v>
      </c>
      <c r="G10" s="1"/>
    </row>
    <row r="11" spans="1:7" ht="13.5" customHeight="1" x14ac:dyDescent="0.25">
      <c r="A11" s="15" t="s">
        <v>16</v>
      </c>
      <c r="B11" s="16" t="s">
        <v>17</v>
      </c>
      <c r="C11" s="17">
        <v>145374168</v>
      </c>
      <c r="D11" s="18">
        <f t="shared" si="0"/>
        <v>4.5815895199569065E-2</v>
      </c>
      <c r="E11" s="19">
        <f t="shared" si="1"/>
        <v>2087550.9589154352</v>
      </c>
      <c r="F11" s="20">
        <f t="shared" si="2"/>
        <v>147461718.95891544</v>
      </c>
      <c r="G11" s="1"/>
    </row>
    <row r="12" spans="1:7" ht="13.5" customHeight="1" x14ac:dyDescent="0.25">
      <c r="A12" s="15" t="s">
        <v>18</v>
      </c>
      <c r="B12" s="16" t="s">
        <v>19</v>
      </c>
      <c r="C12" s="17">
        <v>121235106</v>
      </c>
      <c r="D12" s="18">
        <f t="shared" si="0"/>
        <v>3.8208266210023274E-2</v>
      </c>
      <c r="E12" s="19">
        <f>D12*E$37</f>
        <v>1740917.6971834118</v>
      </c>
      <c r="F12" s="20">
        <f t="shared" si="2"/>
        <v>122976023.69718342</v>
      </c>
      <c r="G12" s="1"/>
    </row>
    <row r="13" spans="1:7" ht="13.5" customHeight="1" x14ac:dyDescent="0.25">
      <c r="A13" s="15" t="s">
        <v>20</v>
      </c>
      <c r="B13" s="16" t="s">
        <v>21</v>
      </c>
      <c r="C13" s="17">
        <v>276054031</v>
      </c>
      <c r="D13" s="18">
        <f t="shared" si="0"/>
        <v>8.7000756239682078E-2</v>
      </c>
      <c r="E13" s="19">
        <f t="shared" si="1"/>
        <v>3964093.9312307625</v>
      </c>
      <c r="F13" s="20">
        <f t="shared" si="2"/>
        <v>280018124.93123078</v>
      </c>
      <c r="G13" s="1"/>
    </row>
    <row r="14" spans="1:7" ht="13.5" customHeight="1" x14ac:dyDescent="0.25">
      <c r="A14" s="15" t="s">
        <v>22</v>
      </c>
      <c r="B14" s="16" t="s">
        <v>23</v>
      </c>
      <c r="C14" s="17">
        <v>393623149</v>
      </c>
      <c r="D14" s="18">
        <f t="shared" si="0"/>
        <v>0.12405365541083171</v>
      </c>
      <c r="E14" s="19">
        <f t="shared" si="1"/>
        <v>5652368.5978809064</v>
      </c>
      <c r="F14" s="20">
        <f t="shared" si="2"/>
        <v>399275517.5978809</v>
      </c>
      <c r="G14" s="1"/>
    </row>
    <row r="15" spans="1:7" ht="13.5" customHeight="1" x14ac:dyDescent="0.25">
      <c r="A15" s="15" t="s">
        <v>24</v>
      </c>
      <c r="B15" s="16" t="s">
        <v>25</v>
      </c>
      <c r="C15" s="17">
        <v>262611166</v>
      </c>
      <c r="D15" s="18">
        <f t="shared" si="0"/>
        <v>8.2764123951461821E-2</v>
      </c>
      <c r="E15" s="19">
        <f t="shared" si="1"/>
        <v>3771056.4328402593</v>
      </c>
      <c r="F15" s="20">
        <f t="shared" si="2"/>
        <v>266382222.43284026</v>
      </c>
      <c r="G15" s="1"/>
    </row>
    <row r="16" spans="1:7" ht="13.5" customHeight="1" x14ac:dyDescent="0.25">
      <c r="A16" s="15" t="s">
        <v>26</v>
      </c>
      <c r="B16" s="16" t="s">
        <v>27</v>
      </c>
      <c r="C16" s="17">
        <v>177678482</v>
      </c>
      <c r="D16" s="18">
        <f t="shared" si="0"/>
        <v>5.5996872226505318E-2</v>
      </c>
      <c r="E16" s="19">
        <f t="shared" si="1"/>
        <v>2551435.9984350102</v>
      </c>
      <c r="F16" s="20">
        <f t="shared" si="2"/>
        <v>180229917.99843502</v>
      </c>
      <c r="G16" s="1"/>
    </row>
    <row r="17" spans="1:7" ht="13.5" customHeight="1" x14ac:dyDescent="0.25">
      <c r="A17" s="15" t="s">
        <v>28</v>
      </c>
      <c r="B17" s="21" t="s">
        <v>29</v>
      </c>
      <c r="C17" s="17">
        <v>204907457.5</v>
      </c>
      <c r="D17" s="18">
        <f>C17/C$36</f>
        <v>6.4578313517365427E-2</v>
      </c>
      <c r="E17" s="19">
        <f t="shared" si="1"/>
        <v>2942439.9484305135</v>
      </c>
      <c r="F17" s="20">
        <f>C17+E17</f>
        <v>207849897.44843051</v>
      </c>
      <c r="G17" s="1"/>
    </row>
    <row r="18" spans="1:7" ht="13.5" customHeight="1" x14ac:dyDescent="0.25">
      <c r="A18" s="15" t="s">
        <v>30</v>
      </c>
      <c r="B18" s="16" t="s">
        <v>31</v>
      </c>
      <c r="C18" s="17">
        <v>113425672</v>
      </c>
      <c r="D18" s="18">
        <f t="shared" si="0"/>
        <v>3.5747057216469813E-2</v>
      </c>
      <c r="E18" s="19">
        <f t="shared" si="1"/>
        <v>1628775.4117996234</v>
      </c>
      <c r="F18" s="20">
        <f t="shared" si="2"/>
        <v>115054447.41179962</v>
      </c>
      <c r="G18" s="1"/>
    </row>
    <row r="19" spans="1:7" ht="13.5" customHeight="1" x14ac:dyDescent="0.25">
      <c r="A19" s="15" t="s">
        <v>32</v>
      </c>
      <c r="B19" s="16" t="s">
        <v>33</v>
      </c>
      <c r="C19" s="17">
        <v>94877543</v>
      </c>
      <c r="D19" s="18">
        <f t="shared" si="0"/>
        <v>2.990145791844262E-2</v>
      </c>
      <c r="E19" s="19">
        <f t="shared" si="1"/>
        <v>1362427.0982530436</v>
      </c>
      <c r="F19" s="20">
        <f t="shared" si="2"/>
        <v>96239970.098253042</v>
      </c>
      <c r="G19" s="1"/>
    </row>
    <row r="20" spans="1:7" ht="13.5" customHeight="1" x14ac:dyDescent="0.25">
      <c r="A20" s="22" t="s">
        <v>34</v>
      </c>
      <c r="B20" s="23" t="s">
        <v>35</v>
      </c>
      <c r="C20" s="17">
        <v>9659686.5</v>
      </c>
      <c r="D20" s="18">
        <f t="shared" si="0"/>
        <v>3.0443316748316115E-3</v>
      </c>
      <c r="E20" s="19">
        <f t="shared" si="1"/>
        <v>138711.6300875234</v>
      </c>
      <c r="F20" s="20">
        <f t="shared" si="2"/>
        <v>9798398.1300875228</v>
      </c>
      <c r="G20" s="1"/>
    </row>
    <row r="21" spans="1:7" ht="13.5" customHeight="1" thickBot="1" x14ac:dyDescent="0.3">
      <c r="A21" s="24" t="s">
        <v>36</v>
      </c>
      <c r="B21" s="25"/>
      <c r="C21" s="26">
        <f>SUM(C3:C20)</f>
        <v>2895913521</v>
      </c>
      <c r="D21" s="27">
        <f>SUM(D3:D20)</f>
        <v>0.91267157164504664</v>
      </c>
      <c r="E21" s="28">
        <f>SUM(E3:E20)</f>
        <v>41584878.048620887</v>
      </c>
      <c r="F21" s="29">
        <f>SUM(F3:F20)</f>
        <v>2937498399.0486207</v>
      </c>
    </row>
    <row r="22" spans="1:7" ht="13.5" customHeight="1" thickBot="1" x14ac:dyDescent="0.3">
      <c r="A22" s="30"/>
      <c r="B22" s="31"/>
      <c r="C22" s="32"/>
      <c r="D22" s="32"/>
      <c r="E22" s="32"/>
      <c r="F22" s="32"/>
    </row>
    <row r="23" spans="1:7" ht="13.5" customHeight="1" x14ac:dyDescent="0.25">
      <c r="A23" s="33" t="s">
        <v>37</v>
      </c>
      <c r="B23" s="34" t="s">
        <v>38</v>
      </c>
      <c r="C23" s="35">
        <v>0</v>
      </c>
      <c r="D23" s="36">
        <f t="shared" ref="D23:D35" si="3">C23/C$36</f>
        <v>0</v>
      </c>
      <c r="E23" s="37">
        <f t="shared" ref="E23:E35" si="4">D23*E$37</f>
        <v>0</v>
      </c>
      <c r="F23" s="38">
        <f t="shared" ref="F23:F35" si="5">C23+E23</f>
        <v>0</v>
      </c>
      <c r="G23" s="1"/>
    </row>
    <row r="24" spans="1:7" ht="13.5" customHeight="1" x14ac:dyDescent="0.25">
      <c r="A24" s="39" t="s">
        <v>39</v>
      </c>
      <c r="B24" s="40" t="s">
        <v>40</v>
      </c>
      <c r="C24" s="41">
        <f>SUM(C25:C31)</f>
        <v>164788223</v>
      </c>
      <c r="D24" s="42">
        <f>SUM(D25:D31)</f>
        <v>5.193439838012498E-2</v>
      </c>
      <c r="E24" s="43">
        <f>SUM(E25:E31)</f>
        <v>2366333.838220973</v>
      </c>
      <c r="F24" s="44">
        <f t="shared" si="5"/>
        <v>167154556.83822098</v>
      </c>
      <c r="G24" s="1"/>
    </row>
    <row r="25" spans="1:7" ht="13.5" customHeight="1" x14ac:dyDescent="0.25">
      <c r="A25" s="45" t="s">
        <v>41</v>
      </c>
      <c r="B25" s="46" t="s">
        <v>42</v>
      </c>
      <c r="C25" s="17">
        <v>94988223</v>
      </c>
      <c r="D25" s="18">
        <f t="shared" si="3"/>
        <v>2.9936339653969996E-2</v>
      </c>
      <c r="E25" s="19">
        <f t="shared" si="4"/>
        <v>1364016.4462322027</v>
      </c>
      <c r="F25" s="47">
        <f t="shared" si="5"/>
        <v>96352239.4462322</v>
      </c>
      <c r="G25" s="1"/>
    </row>
    <row r="26" spans="1:7" s="2" customFormat="1" ht="13.5" customHeight="1" x14ac:dyDescent="0.25">
      <c r="A26" s="48"/>
      <c r="B26" s="49" t="s">
        <v>43</v>
      </c>
      <c r="C26" s="50">
        <v>0</v>
      </c>
      <c r="D26" s="18">
        <f t="shared" si="3"/>
        <v>0</v>
      </c>
      <c r="E26" s="19">
        <f t="shared" si="4"/>
        <v>0</v>
      </c>
      <c r="F26" s="47">
        <f t="shared" si="5"/>
        <v>0</v>
      </c>
    </row>
    <row r="27" spans="1:7" s="2" customFormat="1" ht="13.5" customHeight="1" x14ac:dyDescent="0.25">
      <c r="A27" s="48"/>
      <c r="B27" s="49" t="s">
        <v>44</v>
      </c>
      <c r="C27" s="50">
        <v>0</v>
      </c>
      <c r="D27" s="18">
        <f t="shared" si="3"/>
        <v>0</v>
      </c>
      <c r="E27" s="19">
        <f t="shared" si="4"/>
        <v>0</v>
      </c>
      <c r="F27" s="47">
        <f t="shared" si="5"/>
        <v>0</v>
      </c>
    </row>
    <row r="28" spans="1:7" s="2" customFormat="1" ht="13.5" customHeight="1" x14ac:dyDescent="0.25">
      <c r="A28" s="48"/>
      <c r="B28" s="49" t="s">
        <v>45</v>
      </c>
      <c r="C28" s="50">
        <v>0</v>
      </c>
      <c r="D28" s="18">
        <f t="shared" si="3"/>
        <v>0</v>
      </c>
      <c r="E28" s="19">
        <f t="shared" si="4"/>
        <v>0</v>
      </c>
      <c r="F28" s="47">
        <f t="shared" si="5"/>
        <v>0</v>
      </c>
    </row>
    <row r="29" spans="1:7" s="2" customFormat="1" ht="13.5" customHeight="1" x14ac:dyDescent="0.25">
      <c r="A29" s="48"/>
      <c r="B29" s="49" t="s">
        <v>46</v>
      </c>
      <c r="C29" s="17">
        <v>1900000</v>
      </c>
      <c r="D29" s="18">
        <f t="shared" si="3"/>
        <v>5.9880102549705546E-4</v>
      </c>
      <c r="E29" s="19">
        <f t="shared" si="4"/>
        <v>27283.711243247337</v>
      </c>
      <c r="F29" s="47">
        <f t="shared" si="5"/>
        <v>1927283.7112432474</v>
      </c>
    </row>
    <row r="30" spans="1:7" s="2" customFormat="1" ht="13.5" customHeight="1" x14ac:dyDescent="0.25">
      <c r="A30" s="48"/>
      <c r="B30" s="49" t="s">
        <v>47</v>
      </c>
      <c r="C30" s="17">
        <v>53000000</v>
      </c>
      <c r="D30" s="18">
        <f t="shared" si="3"/>
        <v>1.6703397027023125E-2</v>
      </c>
      <c r="E30" s="19">
        <f t="shared" si="4"/>
        <v>761071.945206373</v>
      </c>
      <c r="F30" s="47">
        <f t="shared" si="5"/>
        <v>53761071.945206374</v>
      </c>
    </row>
    <row r="31" spans="1:7" s="2" customFormat="1" ht="13.5" customHeight="1" x14ac:dyDescent="0.25">
      <c r="A31" s="51"/>
      <c r="B31" s="52" t="s">
        <v>48</v>
      </c>
      <c r="C31" s="17">
        <v>14900000</v>
      </c>
      <c r="D31" s="18">
        <f t="shared" si="3"/>
        <v>4.6958606736348029E-3</v>
      </c>
      <c r="E31" s="19">
        <f t="shared" si="4"/>
        <v>213961.73553915013</v>
      </c>
      <c r="F31" s="47">
        <f t="shared" si="5"/>
        <v>15113961.735539149</v>
      </c>
    </row>
    <row r="32" spans="1:7" ht="13.5" customHeight="1" x14ac:dyDescent="0.25">
      <c r="A32" s="39" t="s">
        <v>49</v>
      </c>
      <c r="B32" s="53" t="s">
        <v>50</v>
      </c>
      <c r="C32" s="41">
        <v>89177529</v>
      </c>
      <c r="D32" s="42">
        <f t="shared" si="3"/>
        <v>2.810505042973337E-2</v>
      </c>
      <c r="E32" s="43">
        <f t="shared" si="4"/>
        <v>1280575.7634854291</v>
      </c>
      <c r="F32" s="44">
        <f t="shared" si="5"/>
        <v>90458104.763485432</v>
      </c>
    </row>
    <row r="33" spans="1:6" ht="13.5" customHeight="1" x14ac:dyDescent="0.25">
      <c r="A33" s="39" t="s">
        <v>51</v>
      </c>
      <c r="B33" s="54" t="s">
        <v>52</v>
      </c>
      <c r="C33" s="41">
        <v>0</v>
      </c>
      <c r="D33" s="42">
        <f t="shared" si="3"/>
        <v>0</v>
      </c>
      <c r="E33" s="55">
        <f t="shared" si="4"/>
        <v>0</v>
      </c>
      <c r="F33" s="44">
        <f t="shared" si="5"/>
        <v>0</v>
      </c>
    </row>
    <row r="34" spans="1:6" ht="13.5" customHeight="1" x14ac:dyDescent="0.25">
      <c r="A34" s="39" t="s">
        <v>53</v>
      </c>
      <c r="B34" s="54" t="s">
        <v>54</v>
      </c>
      <c r="C34" s="41">
        <v>6657334</v>
      </c>
      <c r="D34" s="42">
        <f t="shared" si="3"/>
        <v>2.0981149611981127E-3</v>
      </c>
      <c r="E34" s="43">
        <f t="shared" si="4"/>
        <v>95598.304476764606</v>
      </c>
      <c r="F34" s="44">
        <f t="shared" si="5"/>
        <v>6752932.304476765</v>
      </c>
    </row>
    <row r="35" spans="1:6" ht="13.5" customHeight="1" x14ac:dyDescent="0.25">
      <c r="A35" s="39" t="s">
        <v>58</v>
      </c>
      <c r="B35" s="54" t="s">
        <v>59</v>
      </c>
      <c r="C35" s="41">
        <v>16470651</v>
      </c>
      <c r="D35" s="42">
        <f t="shared" si="3"/>
        <v>5.190864583896896E-3</v>
      </c>
      <c r="E35" s="43">
        <f t="shared" si="4"/>
        <v>236516.04519594894</v>
      </c>
      <c r="F35" s="44">
        <f t="shared" si="5"/>
        <v>16707167.045195948</v>
      </c>
    </row>
    <row r="36" spans="1:6" ht="18.75" customHeight="1" thickBot="1" x14ac:dyDescent="0.25">
      <c r="A36" s="56" t="s">
        <v>55</v>
      </c>
      <c r="B36" s="57"/>
      <c r="C36" s="58">
        <f>C21+C24+SUM(C32:C35)</f>
        <v>3173007258</v>
      </c>
      <c r="D36" s="59">
        <f>D21+D24+SUM(D32:D35)</f>
        <v>1</v>
      </c>
      <c r="E36" s="60">
        <f>E21+E24+SUM(E32:E35)</f>
        <v>45563902.000000007</v>
      </c>
      <c r="F36" s="61">
        <f>F21+F24+SUM(F32:F35)</f>
        <v>3218571160</v>
      </c>
    </row>
    <row r="37" spans="1:6" ht="10.199999999999999" customHeight="1" x14ac:dyDescent="0.2">
      <c r="A37" s="62"/>
      <c r="B37" s="63"/>
      <c r="C37" s="64"/>
      <c r="D37" s="65" t="s">
        <v>62</v>
      </c>
      <c r="E37" s="67">
        <v>45563902</v>
      </c>
      <c r="F37" s="66">
        <f>C36+E37</f>
        <v>3218571160</v>
      </c>
    </row>
    <row r="38" spans="1:6" ht="10.199999999999999" customHeight="1" x14ac:dyDescent="0.2">
      <c r="C38" s="6"/>
      <c r="D38" s="5" t="s">
        <v>61</v>
      </c>
      <c r="E38" s="7">
        <f>(E37-E43)/E43</f>
        <v>1.2136489800299426E-2</v>
      </c>
    </row>
    <row r="39" spans="1:6" ht="10.199999999999999" customHeight="1" x14ac:dyDescent="0.2">
      <c r="C39" s="6"/>
      <c r="D39" s="6"/>
      <c r="E39" s="6"/>
    </row>
    <row r="40" spans="1:6" ht="10.199999999999999" customHeight="1" x14ac:dyDescent="0.2">
      <c r="C40" s="4">
        <v>3173007258</v>
      </c>
      <c r="D40" s="6"/>
      <c r="E40" s="6"/>
    </row>
    <row r="41" spans="1:6" ht="10.199999999999999" customHeight="1" x14ac:dyDescent="0.2">
      <c r="C41" s="8">
        <f>C36-C40</f>
        <v>0</v>
      </c>
      <c r="D41" s="6"/>
      <c r="E41" s="6"/>
    </row>
    <row r="42" spans="1:6" ht="10.199999999999999" customHeight="1" x14ac:dyDescent="0.2">
      <c r="C42" s="6"/>
      <c r="D42" s="5"/>
      <c r="E42" s="6"/>
    </row>
    <row r="43" spans="1:6" ht="10.199999999999999" customHeight="1" x14ac:dyDescent="0.2">
      <c r="C43" s="6"/>
      <c r="D43" s="5" t="s">
        <v>60</v>
      </c>
      <c r="E43" s="4">
        <v>45017547</v>
      </c>
    </row>
  </sheetData>
  <mergeCells count="1">
    <mergeCell ref="A2:B2"/>
  </mergeCells>
  <printOptions horizontalCentered="1"/>
  <pageMargins left="0.74803149606299213" right="0.35433070866141736" top="0.9055118110236221" bottom="0.70866141732283472" header="0.31496062992125984" footer="0.35433070866141736"/>
  <pageSetup paperSize="9" scale="94" firstPageNumber="0" orientation="landscape" horizontalDpi="300" verticalDpi="300" r:id="rId1"/>
  <headerFooter alignWithMargins="0">
    <oddHeader>&amp;RTabulka &amp;A</oddHeader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Sumář</vt:lpstr>
      <vt:lpstr>Sumář!Oblast_tisku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PŠ</dc:creator>
  <cp:lastModifiedBy>PŠ</cp:lastModifiedBy>
  <cp:lastPrinted>2018-06-21T12:06:44Z</cp:lastPrinted>
  <dcterms:created xsi:type="dcterms:W3CDTF">2017-05-31T13:36:24Z</dcterms:created>
  <dcterms:modified xsi:type="dcterms:W3CDTF">2018-06-21T13:03:49Z</dcterms:modified>
</cp:coreProperties>
</file>